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autoCompressPictures="0"/>
  <bookViews>
    <workbookView xWindow="0" yWindow="-460" windowWidth="28800" windowHeight="18000"/>
  </bookViews>
  <sheets>
    <sheet name="Bot'n'Roll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" l="1"/>
  <c r="E8" i="1"/>
  <c r="E11" i="1"/>
  <c r="E10" i="1"/>
  <c r="E13" i="1"/>
  <c r="E14" i="1"/>
  <c r="E15" i="1"/>
  <c r="E16" i="1"/>
  <c r="E2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F47" i="1"/>
  <c r="I45" i="1"/>
  <c r="M44" i="1"/>
  <c r="I41" i="1"/>
  <c r="I40" i="1"/>
  <c r="I39" i="1"/>
  <c r="I38" i="1"/>
  <c r="I37" i="1"/>
  <c r="I36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19" i="1"/>
  <c r="I18" i="1"/>
  <c r="I17" i="1"/>
  <c r="I44" i="1"/>
  <c r="E44" i="1"/>
  <c r="E46" i="1"/>
  <c r="F48" i="1"/>
</calcChain>
</file>

<file path=xl/sharedStrings.xml><?xml version="1.0" encoding="utf-8"?>
<sst xmlns="http://schemas.openxmlformats.org/spreadsheetml/2006/main" count="176" uniqueCount="128">
  <si>
    <t>Item list</t>
  </si>
  <si>
    <t>Quantity</t>
  </si>
  <si>
    <t>Info</t>
  </si>
  <si>
    <t>Price p. pc</t>
  </si>
  <si>
    <t>Price tot.</t>
  </si>
  <si>
    <t>Possible ISEP sourcing</t>
  </si>
  <si>
    <t>V. Operational [V]</t>
  </si>
  <si>
    <t>Curr. drain [mA]</t>
  </si>
  <si>
    <t>Shop</t>
  </si>
  <si>
    <t>Link</t>
  </si>
  <si>
    <t>Comments</t>
  </si>
  <si>
    <t>Nutrient tank</t>
  </si>
  <si>
    <t>dont need nutrient is being added to tank everytime we empty it and refill again!</t>
  </si>
  <si>
    <t>Valve</t>
  </si>
  <si>
    <t>Solenoid</t>
  </si>
  <si>
    <t>cant afford</t>
  </si>
  <si>
    <t>https://www.ptrobotics.com/bombas-e-geradores/4332-plastic-water-solenoid-valve-12v-12-nominal.html?search_query=valve&amp;results=14</t>
  </si>
  <si>
    <t>Airstone</t>
  </si>
  <si>
    <t>Frame</t>
  </si>
  <si>
    <t>random price</t>
  </si>
  <si>
    <t>use our cardboard box</t>
  </si>
  <si>
    <t>Water tank</t>
  </si>
  <si>
    <t>somehow make the bottom of box watertight</t>
  </si>
  <si>
    <t>Hose</t>
  </si>
  <si>
    <t>d 8.2mm</t>
  </si>
  <si>
    <t>-</t>
  </si>
  <si>
    <t>Leroy Merlin</t>
  </si>
  <si>
    <t>Water diffusers</t>
  </si>
  <si>
    <t>180' spread, comes in packs of 10</t>
  </si>
  <si>
    <t>http://www.leroymerlin.pt/Site/Produtos/Jardim/Rega/Rega-gota-a-gota/16937200.aspx</t>
  </si>
  <si>
    <t>T-joint</t>
  </si>
  <si>
    <t>Plant chalice</t>
  </si>
  <si>
    <t>Wireless Microcontroller</t>
  </si>
  <si>
    <t>ESP8266 based board</t>
  </si>
  <si>
    <t>Water collector - insulation</t>
  </si>
  <si>
    <t>Kitchen &amp; Bathroom use silicone</t>
  </si>
  <si>
    <t>http://www.leroymerlin.pt/Site/Produtos/Pintura-e-drogaria/Isolamento-e-impermeabilizacao/Silicones/17263372.aspx</t>
  </si>
  <si>
    <t>Voltage Regulator</t>
  </si>
  <si>
    <t>12V to 9V</t>
  </si>
  <si>
    <t>Waterpump</t>
  </si>
  <si>
    <t>9V</t>
  </si>
  <si>
    <t>Bot'n'Roll</t>
  </si>
  <si>
    <t>http://www.botnroll.com/en/arduino/2147-esp-12e-nodemcu-lua-wifi-development-board.html</t>
  </si>
  <si>
    <t>LED element - for plants</t>
  </si>
  <si>
    <t>Waterlevel sensor</t>
  </si>
  <si>
    <t>12V</t>
  </si>
  <si>
    <t>Iluminence sensor</t>
  </si>
  <si>
    <t>http://www.botnroll.com/en/leds/544-led-light-bar-white.html</t>
  </si>
  <si>
    <t>LED element - feedback</t>
  </si>
  <si>
    <t>CC RGB diode</t>
  </si>
  <si>
    <t>1V</t>
  </si>
  <si>
    <t>Pin Headers</t>
  </si>
  <si>
    <t>Come in packs of 40</t>
  </si>
  <si>
    <t>http://www.botnroll.com/en/leds/417-led-rgb-5mm.html?search_query=RGB+led+5mm&amp;results=11</t>
  </si>
  <si>
    <t>LED holder</t>
  </si>
  <si>
    <t>M-M jumpers</t>
  </si>
  <si>
    <t>http://www.botnroll.com/en/accessories/1205-kingbright-led-holder-5mm-two-piece.html?search_query=LED+holder&amp;results=42</t>
  </si>
  <si>
    <t>M-F jumpers</t>
  </si>
  <si>
    <t>F-F jumpers</t>
  </si>
  <si>
    <t>Come in packs of 10</t>
  </si>
  <si>
    <t>http://www.botnroll.com/en/dcdc-converters/1775-7809-9v-voltage-regulator-breakout-board.html?search_query=regulator&amp;results=85</t>
  </si>
  <si>
    <t xml:space="preserve"> </t>
  </si>
  <si>
    <t>http://www.botnroll.com/en/dc-motor/277-immersible-pump-water-tube.html?search_query=pump&amp;results=17</t>
  </si>
  <si>
    <t>Protoboard</t>
  </si>
  <si>
    <t>22x26 holes</t>
  </si>
  <si>
    <t>http://www.botnroll.com/en/pcbs/279-protoboard-78x58mm-face-simples-fit0099.html</t>
  </si>
  <si>
    <t>Diodes</t>
  </si>
  <si>
    <t>3.3V - 5V</t>
  </si>
  <si>
    <t>ElectroFun</t>
  </si>
  <si>
    <t>https://www.electrofun.pt/sensores-arduino/sensor-profundidade-agua</t>
  </si>
  <si>
    <t>Powersource</t>
  </si>
  <si>
    <t>http://www.botnroll.com/en/sensors/942-luminosity-sensor-breakout-tsl2561.html</t>
  </si>
  <si>
    <t>Powersource adapter</t>
  </si>
  <si>
    <t>With grip terminals</t>
  </si>
  <si>
    <t>Shipping fees</t>
  </si>
  <si>
    <t>http://www.botnroll.com/en/pcb/286-40-pin-headers-straight-red-fit0084-r.html?search_query=breadboard&amp;results=125</t>
  </si>
  <si>
    <t>x</t>
  </si>
  <si>
    <t>http://www.botnroll.com/en/cables/1087-jumper-wires-connected-6-mf-40-pack.html?search_query=jumpers&amp;results=44</t>
  </si>
  <si>
    <t>Total</t>
  </si>
  <si>
    <t>http://www.botnroll.com/en/cables/1086-jumper-wires-connected-6-mf-40-pack.html?search_query=jumpers&amp;results=44</t>
  </si>
  <si>
    <t>http://www.botnroll.com/en/cables/855-jumper-wires-6-f-f-pack-of-10.html</t>
  </si>
  <si>
    <t>Transistor - bipolar NPN</t>
  </si>
  <si>
    <t>2N2222 - Beta ~ 70</t>
  </si>
  <si>
    <t>http://www.botnroll.com/en/semiconductors/2152--2n2222-transistor-.html?search_query=NPN&amp;results=12</t>
  </si>
  <si>
    <t>TIP120  - Beta ~ 1000</t>
  </si>
  <si>
    <t>https://www.electrofun.pt/componentes-eletronicos/transistores-tiristores-triacs/transistor-tip120-npn</t>
  </si>
  <si>
    <t>Appointed budget</t>
  </si>
  <si>
    <t>Resistor - high valued</t>
  </si>
  <si>
    <t>2.2 kOhm</t>
  </si>
  <si>
    <t>https://www.electrofun.pt/componentes-eletronicos/resistencias/resistencia-2k2-1-2w</t>
  </si>
  <si>
    <t>Resistor - low valued</t>
  </si>
  <si>
    <t>1 kOhm</t>
  </si>
  <si>
    <t>http://www.botnroll.com/en/resistors/176-resistencia-1k.html</t>
  </si>
  <si>
    <t>Capacitor - high valued</t>
  </si>
  <si>
    <t>Left to invest</t>
  </si>
  <si>
    <t>1 uF</t>
  </si>
  <si>
    <t>https://www.electrofun.pt/componentes-eletronicos/condensadores/condensador-electrolicito-1mf-50v</t>
  </si>
  <si>
    <t>Capacitor - low valued</t>
  </si>
  <si>
    <t>100 nF</t>
  </si>
  <si>
    <t>http://www.botnroll.com/en/capacitors/171-condensador-100nf.html</t>
  </si>
  <si>
    <t>1N4001 rectifying diode</t>
  </si>
  <si>
    <t>http://www.botnroll.com/en/semiconductors/1651-diode-1n4001.html?search_query=1N4001&amp;results=2</t>
  </si>
  <si>
    <t>Cable</t>
  </si>
  <si>
    <t>Rigid core, sold in 25m roll</t>
  </si>
  <si>
    <t>http://www.botnroll.com/en/index.php?controller=search&amp;orderby=position&amp;orderway=desc&amp;search_query=cable&amp;submit_search=</t>
  </si>
  <si>
    <t>1A unit</t>
  </si>
  <si>
    <t>http://www.botnroll.com/en/power-supply-ac-dc-12v/1102-power-supply-acdc-12v-1a-proftc.html</t>
  </si>
  <si>
    <t>http://www.botnroll.com/en/adapters/1069-dc-power-connector-21mm-with-grip-terminals.html</t>
  </si>
  <si>
    <t>Project box for electronics</t>
  </si>
  <si>
    <t>85x85x39 mm with 12 outputs</t>
  </si>
  <si>
    <t>https://www.electrofun.pt/prototipagem/caixas-para-projetos-eletronica/caixa-quadrada-12-entradas-projetos-eletronica</t>
  </si>
  <si>
    <t>Free delivery?</t>
  </si>
  <si>
    <t>Total Bot'n'Roll:</t>
  </si>
  <si>
    <t>Possible savings</t>
  </si>
  <si>
    <t>Left to invest with savings</t>
  </si>
  <si>
    <t>www.leroymerlin.pt/Site/Produtos/Jardim/Rega/Rega-de-superficie/Mangueiras/17370143.aspx</t>
  </si>
  <si>
    <t>d8 D11  mm /  5 m</t>
  </si>
  <si>
    <t>www.leroymerlin.pt/Site/Produtos/Jardim/Rega/Rega-gota-a-gota/16936605.aspx</t>
  </si>
  <si>
    <t>http://www.leroymerlin.pt/Site/Produtos/Madeiras/Paineis/10901492.aspx</t>
  </si>
  <si>
    <t>With a bulk order in Bot'n'Roll we can obtain free shipping - min. of 50€ ought to be spent. ElectroFun is located in Porto, self pick up could be possible.</t>
  </si>
  <si>
    <t>http://www.leroymerlin.pt/Site/Produtos/Jardim/Maquinas-de-jardim/Acessorios-de-maquinas/Acessorios-para-corta-relvas/15920611.aspx</t>
  </si>
  <si>
    <t>funil plástico</t>
  </si>
  <si>
    <t>Box</t>
  </si>
  <si>
    <t>D16 x4ud</t>
  </si>
  <si>
    <t>Watter deposit</t>
  </si>
  <si>
    <t>17x43x33mm</t>
  </si>
  <si>
    <t>http://www.leroymerlin.pt/Site/Produtos/Arrumacao/Caixas/15320844.aspx</t>
  </si>
  <si>
    <t>800x400x10mm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</si>
</sst>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]#,##0.00"/>
  </numFmts>
  <fonts count="6" x14ac:knownFonts="1">
    <font>
      <sz val="10"/>
      <color rgb="FF000000"/>
      <name val="Arial"/>
    </font>
    <font>
      <sz val="10"/>
      <color rgb="FFFFFFFF"/>
      <name val="Arial"/>
    </font>
    <font>
      <sz val="10"/>
      <name val="Arial"/>
    </font>
    <font>
      <u/>
      <sz val="10"/>
      <color rgb="FF0000FF"/>
      <name val="Arial"/>
    </font>
    <font>
      <b/>
      <sz val="10"/>
      <color rgb="FFFFFFFF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5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left" wrapText="1"/>
    </xf>
    <xf numFmtId="0" fontId="2" fillId="0" borderId="3" xfId="0" applyFont="1" applyBorder="1"/>
    <xf numFmtId="0" fontId="0" fillId="3" borderId="2" xfId="0" applyFont="1" applyFill="1" applyBorder="1" applyAlignment="1">
      <alignment horizontal="left" wrapText="1"/>
    </xf>
    <xf numFmtId="164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2" borderId="4" xfId="0" applyFont="1" applyFill="1" applyBorder="1" applyAlignment="1">
      <alignment vertical="center"/>
    </xf>
    <xf numFmtId="164" fontId="2" fillId="0" borderId="3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left" wrapText="1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164" fontId="2" fillId="4" borderId="10" xfId="0" applyNumberFormat="1" applyFont="1" applyFill="1" applyBorder="1"/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wrapText="1"/>
    </xf>
    <xf numFmtId="164" fontId="2" fillId="0" borderId="12" xfId="0" applyNumberFormat="1" applyFont="1" applyBorder="1"/>
    <xf numFmtId="0" fontId="2" fillId="0" borderId="12" xfId="0" applyFont="1" applyBorder="1" applyAlignment="1">
      <alignment horizontal="center" wrapText="1"/>
    </xf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164" fontId="1" fillId="2" borderId="15" xfId="0" applyNumberFormat="1" applyFont="1" applyFill="1" applyBorder="1"/>
    <xf numFmtId="0" fontId="2" fillId="0" borderId="11" xfId="0" applyFont="1" applyBorder="1"/>
    <xf numFmtId="164" fontId="1" fillId="2" borderId="14" xfId="0" applyNumberFormat="1" applyFont="1" applyFill="1" applyBorder="1"/>
    <xf numFmtId="164" fontId="1" fillId="2" borderId="15" xfId="0" applyNumberFormat="1" applyFont="1" applyFill="1" applyBorder="1" applyAlignment="1">
      <alignment horizontal="center" wrapText="1"/>
    </xf>
    <xf numFmtId="0" fontId="5" fillId="0" borderId="0" xfId="1"/>
    <xf numFmtId="0" fontId="5" fillId="0" borderId="3" xfId="1" applyBorder="1"/>
    <xf numFmtId="0" fontId="5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3">
    <dxf>
      <fill>
        <patternFill patternType="solid">
          <fgColor rgb="FFF4C7C3"/>
          <bgColor rgb="FFF4C7C3"/>
        </patternFill>
      </fill>
    </dxf>
    <dxf>
      <fill>
        <patternFill patternType="solid">
          <fgColor rgb="FF990000"/>
          <bgColor rgb="FF990000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botnroll.com/en/accessories/1205-kingbright-led-holder-5mm-two-piece.html?search_query=LED+holder&amp;results=42" TargetMode="External"/><Relationship Id="rId20" Type="http://schemas.openxmlformats.org/officeDocument/2006/relationships/hyperlink" Target="https://www.electrofun.pt/componentes-eletronicos/transistores-tiristores-triacs/transistor-tip120-npn" TargetMode="External"/><Relationship Id="rId21" Type="http://schemas.openxmlformats.org/officeDocument/2006/relationships/hyperlink" Target="https://www.electrofun.pt/componentes-eletronicos/resistencias/resistencia-2k2-1-2w" TargetMode="External"/><Relationship Id="rId22" Type="http://schemas.openxmlformats.org/officeDocument/2006/relationships/hyperlink" Target="http://www.botnroll.com/en/resistors/176-resistencia-1k.html" TargetMode="External"/><Relationship Id="rId23" Type="http://schemas.openxmlformats.org/officeDocument/2006/relationships/hyperlink" Target="https://www.electrofun.pt/componentes-eletronicos/condensadores/condensador-electrolicito-1mf-50v" TargetMode="External"/><Relationship Id="rId24" Type="http://schemas.openxmlformats.org/officeDocument/2006/relationships/hyperlink" Target="http://www.botnroll.com/en/capacitors/171-condensador-100nf.html" TargetMode="External"/><Relationship Id="rId25" Type="http://schemas.openxmlformats.org/officeDocument/2006/relationships/hyperlink" Target="http://www.botnroll.com/en/semiconductors/1651-diode-1n4001.html?search_query=1N4001&amp;results=2" TargetMode="External"/><Relationship Id="rId26" Type="http://schemas.openxmlformats.org/officeDocument/2006/relationships/hyperlink" Target="http://www.botnroll.com/en/index.php?controller=search&amp;orderby=position&amp;orderway=desc&amp;search_query=cable&amp;submit_search=" TargetMode="External"/><Relationship Id="rId27" Type="http://schemas.openxmlformats.org/officeDocument/2006/relationships/hyperlink" Target="http://www.botnroll.com/en/power-supply-ac-dc-12v/1102-power-supply-acdc-12v-1a-proftc.html" TargetMode="External"/><Relationship Id="rId28" Type="http://schemas.openxmlformats.org/officeDocument/2006/relationships/hyperlink" Target="http://www.botnroll.com/en/adapters/1069-dc-power-connector-21mm-with-grip-terminals.html" TargetMode="External"/><Relationship Id="rId29" Type="http://schemas.openxmlformats.org/officeDocument/2006/relationships/hyperlink" Target="https://www.electrofun.pt/prototipagem/caixas-para-projetos-eletronica/caixa-quadrada-12-entradas-projetos-eletronica" TargetMode="External"/><Relationship Id="rId30" Type="http://schemas.openxmlformats.org/officeDocument/2006/relationships/hyperlink" Target="http://www.leroymerlin.pt/Site/Produtos/Jardim/Rega/Rega-de-superficie/Mangueiras/17370143.aspx" TargetMode="External"/><Relationship Id="rId31" Type="http://schemas.openxmlformats.org/officeDocument/2006/relationships/hyperlink" Target="http://www.leroymerlin.pt/Site/Produtos/Jardim/Rega/Rega-gota-a-gota/16936605.aspx" TargetMode="External"/><Relationship Id="rId10" Type="http://schemas.openxmlformats.org/officeDocument/2006/relationships/hyperlink" Target="http://www.botnroll.com/en/dcdc-converters/1775-7809-9v-voltage-regulator-breakout-board.html?search_query=regulator&amp;results=85" TargetMode="External"/><Relationship Id="rId11" Type="http://schemas.openxmlformats.org/officeDocument/2006/relationships/hyperlink" Target="http://www.botnroll.com/en/dc-motor/277-immersible-pump-water-tube.html?search_query=pump&amp;results=17" TargetMode="External"/><Relationship Id="rId12" Type="http://schemas.openxmlformats.org/officeDocument/2006/relationships/hyperlink" Target="http://www.botnroll.com/en/pcbs/279-protoboard-78x58mm-face-simples-fit0099.html" TargetMode="External"/><Relationship Id="rId13" Type="http://schemas.openxmlformats.org/officeDocument/2006/relationships/hyperlink" Target="https://www.electrofun.pt/sensores-arduino/sensor-profundidade-agua" TargetMode="External"/><Relationship Id="rId14" Type="http://schemas.openxmlformats.org/officeDocument/2006/relationships/hyperlink" Target="http://www.botnroll.com/en/sensors/942-luminosity-sensor-breakout-tsl2561.html" TargetMode="External"/><Relationship Id="rId15" Type="http://schemas.openxmlformats.org/officeDocument/2006/relationships/hyperlink" Target="http://www.botnroll.com/en/pcb/286-40-pin-headers-straight-red-fit0084-r.html?search_query=breadboard&amp;results=125" TargetMode="External"/><Relationship Id="rId16" Type="http://schemas.openxmlformats.org/officeDocument/2006/relationships/hyperlink" Target="http://www.botnroll.com/en/cables/1087-jumper-wires-connected-6-mf-40-pack.html?search_query=jumpers&amp;results=44" TargetMode="External"/><Relationship Id="rId17" Type="http://schemas.openxmlformats.org/officeDocument/2006/relationships/hyperlink" Target="http://www.botnroll.com/en/cables/1086-jumper-wires-connected-6-mf-40-pack.html?search_query=jumpers&amp;results=44" TargetMode="External"/><Relationship Id="rId18" Type="http://schemas.openxmlformats.org/officeDocument/2006/relationships/hyperlink" Target="http://www.botnroll.com/en/cables/855-jumper-wires-6-f-f-pack-of-10.html" TargetMode="External"/><Relationship Id="rId19" Type="http://schemas.openxmlformats.org/officeDocument/2006/relationships/hyperlink" Target="http://www.botnroll.com/en/semiconductors/2152--2n2222-transistor-.html?search_query=NPN&amp;results=12" TargetMode="External"/><Relationship Id="rId1" Type="http://schemas.openxmlformats.org/officeDocument/2006/relationships/hyperlink" Target="https://www.ptrobotics.com/bombas-e-geradores/4332-plastic-water-solenoid-valve-12v-12-nominal.html?search_query=valve&amp;results=14" TargetMode="External"/><Relationship Id="rId2" Type="http://schemas.openxmlformats.org/officeDocument/2006/relationships/hyperlink" Target="http://www.leroymerlin.pt/Site/Produtos/Jardim/Maquinas-de-jardim/Acessorios-de-maquinas/Acessorios-para-corta-relvas/15920611.aspx" TargetMode="External"/><Relationship Id="rId3" Type="http://schemas.openxmlformats.org/officeDocument/2006/relationships/hyperlink" Target="http://www.leroymerlin.pt/Site/Produtos/Arrumacao/Caixas/15320844.aspx" TargetMode="External"/><Relationship Id="rId4" Type="http://schemas.openxmlformats.org/officeDocument/2006/relationships/hyperlink" Target="http://www.leroymerlin.pt/Site/Produtos/Pintura-e-drogaria/Isolamento-e-impermeabilizacao/Silicones/17263372.aspx" TargetMode="External"/><Relationship Id="rId5" Type="http://schemas.openxmlformats.org/officeDocument/2006/relationships/hyperlink" Target="http://www.leroymerlin.pt/Site/Produtos/Jardim/Rega/Rega-gota-a-gota/16937200.aspx" TargetMode="External"/><Relationship Id="rId6" Type="http://schemas.openxmlformats.org/officeDocument/2006/relationships/hyperlink" Target="http://www.botnroll.com/en/arduino/2147-esp-12e-nodemcu-lua-wifi-development-board.html" TargetMode="External"/><Relationship Id="rId7" Type="http://schemas.openxmlformats.org/officeDocument/2006/relationships/hyperlink" Target="http://www.botnroll.com/en/leds/544-led-light-bar-white.html" TargetMode="External"/><Relationship Id="rId8" Type="http://schemas.openxmlformats.org/officeDocument/2006/relationships/hyperlink" Target="http://www.botnroll.com/en/leds/417-led-rgb-5mm.html?search_query=RGB+led+5mm&amp;results=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W99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0" sqref="C10"/>
    </sheetView>
  </sheetViews>
  <sheetFormatPr baseColWidth="10" defaultColWidth="14.5" defaultRowHeight="15" customHeight="1" x14ac:dyDescent="0"/>
  <cols>
    <col min="1" max="1" width="28" customWidth="1"/>
    <col min="2" max="2" width="14.5" customWidth="1"/>
    <col min="3" max="3" width="29.5" customWidth="1"/>
    <col min="4" max="4" width="15.1640625" customWidth="1"/>
    <col min="5" max="5" width="14.5" customWidth="1"/>
    <col min="6" max="6" width="15.1640625" customWidth="1"/>
    <col min="7" max="10" width="14.5" customWidth="1"/>
    <col min="11" max="11" width="51.1640625" customWidth="1"/>
    <col min="12" max="23" width="14.5" customWidth="1"/>
  </cols>
  <sheetData>
    <row r="1" spans="1:23" ht="15.7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2" t="s">
        <v>7</v>
      </c>
      <c r="I1" s="2" t="s">
        <v>7</v>
      </c>
      <c r="J1" s="2" t="s">
        <v>8</v>
      </c>
      <c r="K1" s="2" t="s">
        <v>9</v>
      </c>
      <c r="L1" s="2" t="s">
        <v>10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75" hidden="1" customHeight="1">
      <c r="A2" s="5" t="s">
        <v>11</v>
      </c>
      <c r="B2" s="6">
        <v>1</v>
      </c>
      <c r="C2" s="7"/>
      <c r="D2" s="7"/>
      <c r="E2" s="8">
        <v>0</v>
      </c>
      <c r="F2" s="9"/>
      <c r="G2" s="10"/>
      <c r="K2" s="6"/>
      <c r="L2" s="6" t="s">
        <v>12</v>
      </c>
    </row>
    <row r="3" spans="1:23" ht="15.75" hidden="1" customHeight="1">
      <c r="A3" s="5" t="s">
        <v>13</v>
      </c>
      <c r="B3" s="6">
        <v>2</v>
      </c>
      <c r="C3" s="7" t="s">
        <v>14</v>
      </c>
      <c r="D3" s="7"/>
      <c r="E3" s="8">
        <v>0</v>
      </c>
      <c r="F3" s="9"/>
      <c r="G3" s="10"/>
      <c r="H3" s="6"/>
      <c r="I3" s="6"/>
      <c r="J3" s="6" t="s">
        <v>15</v>
      </c>
      <c r="K3" s="11" t="s">
        <v>16</v>
      </c>
    </row>
    <row r="4" spans="1:23" ht="15.75" hidden="1" customHeight="1">
      <c r="A4" s="12" t="s">
        <v>17</v>
      </c>
      <c r="C4" s="7"/>
      <c r="D4" s="7"/>
      <c r="E4" s="8"/>
      <c r="F4" s="9"/>
      <c r="G4" s="10"/>
      <c r="K4" s="6"/>
    </row>
    <row r="5" spans="1:23" ht="15.75" hidden="1" customHeight="1">
      <c r="A5" s="5" t="s">
        <v>18</v>
      </c>
      <c r="B5" s="6">
        <v>1</v>
      </c>
      <c r="C5" s="7"/>
      <c r="D5" s="7"/>
      <c r="E5" s="8">
        <v>0</v>
      </c>
      <c r="F5" s="9"/>
      <c r="G5" s="10"/>
      <c r="K5" s="6" t="s">
        <v>19</v>
      </c>
      <c r="L5" s="6" t="s">
        <v>20</v>
      </c>
    </row>
    <row r="6" spans="1:23" ht="15.75" hidden="1" customHeight="1">
      <c r="A6" s="5" t="s">
        <v>21</v>
      </c>
      <c r="B6" s="6">
        <v>1</v>
      </c>
      <c r="C6" s="7"/>
      <c r="D6" s="7"/>
      <c r="E6" s="8">
        <v>0</v>
      </c>
      <c r="F6" s="9"/>
      <c r="G6" s="10"/>
      <c r="K6" s="6" t="s">
        <v>19</v>
      </c>
      <c r="L6" s="6" t="s">
        <v>22</v>
      </c>
    </row>
    <row r="7" spans="1:23" ht="15.75" hidden="1" customHeight="1">
      <c r="L7" s="6"/>
    </row>
    <row r="8" spans="1:23" ht="15.75" hidden="1" customHeight="1">
      <c r="A8" s="5"/>
      <c r="B8" s="6"/>
      <c r="C8" s="13"/>
      <c r="D8" s="8"/>
      <c r="E8" s="8">
        <f t="shared" ref="E8:E14" si="0">D8*B8</f>
        <v>0</v>
      </c>
      <c r="F8" s="18"/>
      <c r="G8" s="10"/>
      <c r="H8" s="6"/>
      <c r="I8" s="6"/>
      <c r="J8" s="6"/>
      <c r="K8" s="11"/>
      <c r="L8" s="6"/>
    </row>
    <row r="9" spans="1:23" ht="15.75" hidden="1" customHeight="1"/>
    <row r="10" spans="1:23" ht="15" customHeight="1">
      <c r="A10" s="5" t="s">
        <v>122</v>
      </c>
      <c r="B10" s="6">
        <v>4</v>
      </c>
      <c r="C10" s="13" t="s">
        <v>127</v>
      </c>
      <c r="D10" s="8">
        <v>2.69</v>
      </c>
      <c r="E10" s="8">
        <f t="shared" si="0"/>
        <v>10.76</v>
      </c>
      <c r="F10" s="18"/>
      <c r="G10" s="10"/>
      <c r="H10" s="6"/>
      <c r="I10" s="6"/>
      <c r="J10" s="6" t="s">
        <v>26</v>
      </c>
      <c r="K10" s="42" t="s">
        <v>118</v>
      </c>
      <c r="L10" s="6"/>
    </row>
    <row r="11" spans="1:23" ht="15.75" customHeight="1">
      <c r="A11" s="5" t="s">
        <v>30</v>
      </c>
      <c r="B11" s="6">
        <v>1</v>
      </c>
      <c r="C11" s="13" t="s">
        <v>123</v>
      </c>
      <c r="D11" s="8">
        <v>1.99</v>
      </c>
      <c r="E11" s="8">
        <f>D11*B11</f>
        <v>1.99</v>
      </c>
      <c r="F11" s="18"/>
      <c r="H11" s="6"/>
      <c r="I11" s="6"/>
      <c r="J11" s="6" t="s">
        <v>26</v>
      </c>
      <c r="K11" s="44" t="s">
        <v>117</v>
      </c>
      <c r="L11" s="6"/>
    </row>
    <row r="12" spans="1:23" ht="15.75" customHeight="1">
      <c r="A12" s="5" t="s">
        <v>23</v>
      </c>
      <c r="B12" s="6">
        <v>1</v>
      </c>
      <c r="C12" s="13" t="s">
        <v>116</v>
      </c>
      <c r="D12" s="8">
        <v>5.99</v>
      </c>
      <c r="E12" s="8">
        <f>D12*B12</f>
        <v>5.99</v>
      </c>
      <c r="F12" s="18"/>
      <c r="G12" s="10"/>
      <c r="H12" s="6" t="s">
        <v>25</v>
      </c>
      <c r="I12" s="6" t="s">
        <v>25</v>
      </c>
      <c r="J12" s="6" t="s">
        <v>26</v>
      </c>
      <c r="K12" s="42" t="s">
        <v>115</v>
      </c>
      <c r="L12" s="6"/>
    </row>
    <row r="13" spans="1:23" ht="15.75" customHeight="1">
      <c r="A13" s="5" t="s">
        <v>31</v>
      </c>
      <c r="B13" s="6">
        <v>2</v>
      </c>
      <c r="C13" s="13" t="s">
        <v>121</v>
      </c>
      <c r="D13" s="8">
        <v>5.99</v>
      </c>
      <c r="E13" s="8">
        <f t="shared" si="0"/>
        <v>11.98</v>
      </c>
      <c r="F13" s="18"/>
      <c r="G13" s="10"/>
      <c r="H13" s="6"/>
      <c r="I13" s="6"/>
      <c r="J13" s="6" t="s">
        <v>26</v>
      </c>
      <c r="K13" s="42" t="s">
        <v>120</v>
      </c>
      <c r="L13" s="6"/>
      <c r="M13" s="11"/>
    </row>
    <row r="14" spans="1:23" ht="15.75" customHeight="1">
      <c r="A14" s="5" t="s">
        <v>124</v>
      </c>
      <c r="B14" s="6">
        <v>1</v>
      </c>
      <c r="C14" s="13" t="s">
        <v>125</v>
      </c>
      <c r="D14" s="8">
        <v>3.49</v>
      </c>
      <c r="E14" s="8">
        <f t="shared" si="0"/>
        <v>3.49</v>
      </c>
      <c r="F14" s="18"/>
      <c r="G14" s="10"/>
      <c r="H14" s="6"/>
      <c r="I14" s="6"/>
      <c r="J14" s="6" t="s">
        <v>26</v>
      </c>
      <c r="K14" s="42" t="s">
        <v>126</v>
      </c>
      <c r="L14" s="6"/>
      <c r="M14" s="6"/>
    </row>
    <row r="15" spans="1:23" ht="15.75" customHeight="1">
      <c r="A15" s="5" t="s">
        <v>34</v>
      </c>
      <c r="B15" s="6">
        <v>1</v>
      </c>
      <c r="C15" s="13" t="s">
        <v>35</v>
      </c>
      <c r="D15" s="8">
        <v>1.99</v>
      </c>
      <c r="E15" s="8">
        <f t="shared" ref="E15:E16" si="1">D15*B15</f>
        <v>1.99</v>
      </c>
      <c r="F15" s="18"/>
      <c r="G15" s="10"/>
      <c r="H15" s="6"/>
      <c r="I15" s="6"/>
      <c r="J15" s="6" t="s">
        <v>26</v>
      </c>
      <c r="K15" s="11" t="s">
        <v>36</v>
      </c>
      <c r="L15" s="6"/>
      <c r="M15" s="6"/>
    </row>
    <row r="16" spans="1:23" ht="15.75" customHeight="1">
      <c r="A16" s="19" t="s">
        <v>27</v>
      </c>
      <c r="B16" s="14">
        <v>1</v>
      </c>
      <c r="C16" s="15" t="s">
        <v>28</v>
      </c>
      <c r="D16" s="16">
        <v>2.99</v>
      </c>
      <c r="E16" s="8">
        <f t="shared" si="1"/>
        <v>2.99</v>
      </c>
      <c r="F16" s="20"/>
      <c r="G16" s="17"/>
      <c r="H16" s="14"/>
      <c r="I16" s="14"/>
      <c r="J16" s="14" t="s">
        <v>26</v>
      </c>
      <c r="K16" s="43" t="s">
        <v>29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11" ht="15.75" customHeight="1">
      <c r="A17" s="5" t="s">
        <v>32</v>
      </c>
      <c r="B17" s="6">
        <v>1</v>
      </c>
      <c r="C17" s="7" t="s">
        <v>33</v>
      </c>
      <c r="D17" s="8">
        <v>9.9</v>
      </c>
      <c r="E17" s="8">
        <f t="shared" ref="E17:E41" si="2">D17*B17</f>
        <v>9.9</v>
      </c>
      <c r="F17" s="18"/>
      <c r="G17" s="10" t="s">
        <v>40</v>
      </c>
      <c r="H17" s="6">
        <v>200</v>
      </c>
      <c r="I17" s="6">
        <f>H17*B17</f>
        <v>200</v>
      </c>
      <c r="J17" s="6" t="s">
        <v>41</v>
      </c>
      <c r="K17" s="11" t="s">
        <v>42</v>
      </c>
    </row>
    <row r="18" spans="1:11" ht="15.75" customHeight="1">
      <c r="A18" s="5" t="s">
        <v>43</v>
      </c>
      <c r="B18" s="6">
        <v>2</v>
      </c>
      <c r="C18" s="7"/>
      <c r="D18" s="8">
        <v>3.6</v>
      </c>
      <c r="E18" s="8">
        <f t="shared" si="2"/>
        <v>7.2</v>
      </c>
      <c r="F18" s="18"/>
      <c r="G18" s="10" t="s">
        <v>45</v>
      </c>
      <c r="H18" s="6">
        <v>30</v>
      </c>
      <c r="I18" s="6">
        <f>H18*B18</f>
        <v>60</v>
      </c>
      <c r="J18" s="6" t="s">
        <v>41</v>
      </c>
      <c r="K18" s="11" t="s">
        <v>47</v>
      </c>
    </row>
    <row r="19" spans="1:11" ht="15.75" customHeight="1">
      <c r="A19" s="5" t="s">
        <v>48</v>
      </c>
      <c r="B19" s="6">
        <v>2</v>
      </c>
      <c r="C19" s="7" t="s">
        <v>49</v>
      </c>
      <c r="D19" s="8">
        <v>1.1000000000000001</v>
      </c>
      <c r="E19" s="8">
        <f t="shared" si="2"/>
        <v>2.2000000000000002</v>
      </c>
      <c r="F19" s="18"/>
      <c r="G19" s="10" t="s">
        <v>50</v>
      </c>
      <c r="H19" s="6"/>
      <c r="I19" s="6">
        <f>H19*B19</f>
        <v>0</v>
      </c>
      <c r="J19" s="6" t="s">
        <v>41</v>
      </c>
      <c r="K19" s="11" t="s">
        <v>53</v>
      </c>
    </row>
    <row r="20" spans="1:11" ht="15.75" customHeight="1">
      <c r="A20" s="5" t="s">
        <v>54</v>
      </c>
      <c r="B20" s="6">
        <v>1</v>
      </c>
      <c r="C20" s="7"/>
      <c r="D20" s="8">
        <v>0.15</v>
      </c>
      <c r="E20" s="8">
        <f t="shared" si="2"/>
        <v>0.15</v>
      </c>
      <c r="F20" s="18"/>
      <c r="G20" s="10"/>
      <c r="H20" s="6"/>
      <c r="I20" s="6"/>
      <c r="J20" s="6" t="s">
        <v>41</v>
      </c>
      <c r="K20" s="11" t="s">
        <v>56</v>
      </c>
    </row>
    <row r="21" spans="1:11" ht="15.75" customHeight="1">
      <c r="A21" s="5" t="s">
        <v>37</v>
      </c>
      <c r="B21" s="6">
        <v>1</v>
      </c>
      <c r="C21" s="7" t="s">
        <v>38</v>
      </c>
      <c r="D21" s="8">
        <v>4.9000000000000004</v>
      </c>
      <c r="E21" s="8">
        <f t="shared" si="2"/>
        <v>4.9000000000000004</v>
      </c>
      <c r="F21" s="18"/>
      <c r="G21" s="10" t="s">
        <v>45</v>
      </c>
      <c r="H21" s="6"/>
      <c r="I21" s="6">
        <f t="shared" ref="I21:I33" si="3">H21*B21</f>
        <v>0</v>
      </c>
      <c r="J21" s="6" t="s">
        <v>41</v>
      </c>
      <c r="K21" s="11" t="s">
        <v>60</v>
      </c>
    </row>
    <row r="22" spans="1:11" ht="15.75" customHeight="1">
      <c r="A22" s="5" t="s">
        <v>39</v>
      </c>
      <c r="B22" s="6">
        <v>1</v>
      </c>
      <c r="C22" s="7" t="s">
        <v>24</v>
      </c>
      <c r="D22" s="8">
        <v>11.65</v>
      </c>
      <c r="E22" s="8">
        <f t="shared" si="2"/>
        <v>11.65</v>
      </c>
      <c r="F22" s="18"/>
      <c r="G22" s="10" t="s">
        <v>40</v>
      </c>
      <c r="H22" s="6">
        <v>500</v>
      </c>
      <c r="I22" s="6">
        <f t="shared" si="3"/>
        <v>500</v>
      </c>
      <c r="J22" s="6" t="s">
        <v>41</v>
      </c>
      <c r="K22" s="11" t="s">
        <v>62</v>
      </c>
    </row>
    <row r="23" spans="1:11" ht="15.75" customHeight="1">
      <c r="A23" s="5" t="s">
        <v>63</v>
      </c>
      <c r="B23" s="6">
        <v>2</v>
      </c>
      <c r="C23" s="7" t="s">
        <v>64</v>
      </c>
      <c r="D23" s="8">
        <v>1.5</v>
      </c>
      <c r="E23" s="8">
        <f t="shared" si="2"/>
        <v>3</v>
      </c>
      <c r="F23" s="18"/>
      <c r="G23" s="10" t="s">
        <v>25</v>
      </c>
      <c r="H23" s="6"/>
      <c r="I23" s="6">
        <f t="shared" si="3"/>
        <v>0</v>
      </c>
      <c r="J23" s="6" t="s">
        <v>41</v>
      </c>
      <c r="K23" s="11" t="s">
        <v>65</v>
      </c>
    </row>
    <row r="24" spans="1:11" ht="15.75" customHeight="1">
      <c r="A24" s="5" t="s">
        <v>44</v>
      </c>
      <c r="B24" s="6">
        <v>1</v>
      </c>
      <c r="C24" s="7"/>
      <c r="D24" s="8">
        <v>2.2000000000000002</v>
      </c>
      <c r="E24" s="8">
        <f t="shared" si="2"/>
        <v>2.2000000000000002</v>
      </c>
      <c r="F24" s="18"/>
      <c r="G24" s="10" t="s">
        <v>67</v>
      </c>
      <c r="H24" s="6">
        <v>20</v>
      </c>
      <c r="I24" s="6">
        <f t="shared" si="3"/>
        <v>20</v>
      </c>
      <c r="J24" s="6" t="s">
        <v>68</v>
      </c>
      <c r="K24" s="11" t="s">
        <v>69</v>
      </c>
    </row>
    <row r="25" spans="1:11" ht="15.75" customHeight="1">
      <c r="A25" s="5" t="s">
        <v>46</v>
      </c>
      <c r="B25" s="6">
        <v>1</v>
      </c>
      <c r="C25" s="7"/>
      <c r="D25" s="8">
        <v>6.5</v>
      </c>
      <c r="E25" s="8">
        <f t="shared" si="2"/>
        <v>6.5</v>
      </c>
      <c r="F25" s="18"/>
      <c r="G25" s="10" t="s">
        <v>67</v>
      </c>
      <c r="H25" s="6">
        <v>1</v>
      </c>
      <c r="I25" s="6">
        <f t="shared" si="3"/>
        <v>1</v>
      </c>
      <c r="J25" s="6" t="s">
        <v>41</v>
      </c>
      <c r="K25" s="11" t="s">
        <v>71</v>
      </c>
    </row>
    <row r="26" spans="1:11" ht="15.75" customHeight="1">
      <c r="A26" s="5" t="s">
        <v>51</v>
      </c>
      <c r="B26" s="6">
        <v>1</v>
      </c>
      <c r="C26" s="7" t="s">
        <v>52</v>
      </c>
      <c r="D26" s="8">
        <v>0.6</v>
      </c>
      <c r="E26" s="8">
        <f>D26*B26</f>
        <v>0.6</v>
      </c>
      <c r="F26" s="18"/>
      <c r="G26" s="10"/>
      <c r="H26" s="6"/>
      <c r="I26" s="6">
        <f t="shared" si="3"/>
        <v>0</v>
      </c>
      <c r="J26" s="6" t="s">
        <v>41</v>
      </c>
      <c r="K26" s="11" t="s">
        <v>75</v>
      </c>
    </row>
    <row r="27" spans="1:11" ht="15.75" customHeight="1">
      <c r="A27" s="5" t="s">
        <v>55</v>
      </c>
      <c r="B27" s="6">
        <v>1</v>
      </c>
      <c r="C27" s="7" t="s">
        <v>59</v>
      </c>
      <c r="D27" s="8">
        <v>2</v>
      </c>
      <c r="E27" s="8">
        <f t="shared" si="2"/>
        <v>2</v>
      </c>
      <c r="F27" s="18" t="s">
        <v>76</v>
      </c>
      <c r="G27" s="10"/>
      <c r="H27" s="6"/>
      <c r="I27" s="6">
        <f t="shared" si="3"/>
        <v>0</v>
      </c>
      <c r="J27" s="6" t="s">
        <v>41</v>
      </c>
      <c r="K27" s="11" t="s">
        <v>77</v>
      </c>
    </row>
    <row r="28" spans="1:11" ht="15.75" customHeight="1">
      <c r="A28" s="5" t="s">
        <v>57</v>
      </c>
      <c r="B28" s="6">
        <v>1</v>
      </c>
      <c r="C28" s="7" t="s">
        <v>59</v>
      </c>
      <c r="D28" s="8">
        <v>2</v>
      </c>
      <c r="E28" s="8">
        <f t="shared" si="2"/>
        <v>2</v>
      </c>
      <c r="F28" s="18" t="s">
        <v>76</v>
      </c>
      <c r="G28" s="10"/>
      <c r="H28" s="6"/>
      <c r="I28" s="6">
        <f t="shared" si="3"/>
        <v>0</v>
      </c>
      <c r="J28" s="6" t="s">
        <v>41</v>
      </c>
      <c r="K28" s="11" t="s">
        <v>79</v>
      </c>
    </row>
    <row r="29" spans="1:11" ht="15.75" customHeight="1">
      <c r="A29" s="5" t="s">
        <v>58</v>
      </c>
      <c r="B29" s="6">
        <v>1</v>
      </c>
      <c r="C29" s="7" t="s">
        <v>59</v>
      </c>
      <c r="D29" s="8">
        <v>2</v>
      </c>
      <c r="E29" s="8">
        <f t="shared" si="2"/>
        <v>2</v>
      </c>
      <c r="F29" s="18" t="s">
        <v>76</v>
      </c>
      <c r="G29" s="10"/>
      <c r="H29" s="6"/>
      <c r="I29" s="6">
        <f t="shared" si="3"/>
        <v>0</v>
      </c>
      <c r="J29" s="6" t="s">
        <v>41</v>
      </c>
      <c r="K29" s="11" t="s">
        <v>80</v>
      </c>
    </row>
    <row r="30" spans="1:11" ht="15.75" customHeight="1">
      <c r="A30" s="5" t="s">
        <v>81</v>
      </c>
      <c r="B30" s="6">
        <v>4</v>
      </c>
      <c r="C30" s="7" t="s">
        <v>82</v>
      </c>
      <c r="D30" s="8">
        <v>0.15</v>
      </c>
      <c r="E30" s="8">
        <f t="shared" si="2"/>
        <v>0.6</v>
      </c>
      <c r="F30" s="18" t="s">
        <v>76</v>
      </c>
      <c r="G30" s="10" t="s">
        <v>61</v>
      </c>
      <c r="I30" s="6">
        <f t="shared" si="3"/>
        <v>0</v>
      </c>
      <c r="J30" s="6" t="s">
        <v>41</v>
      </c>
      <c r="K30" s="11" t="s">
        <v>83</v>
      </c>
    </row>
    <row r="31" spans="1:11" ht="15.75" customHeight="1">
      <c r="A31" s="5" t="s">
        <v>81</v>
      </c>
      <c r="B31" s="6">
        <v>2</v>
      </c>
      <c r="C31" s="7" t="s">
        <v>84</v>
      </c>
      <c r="D31" s="8">
        <v>0.49</v>
      </c>
      <c r="E31" s="8">
        <f t="shared" si="2"/>
        <v>0.98</v>
      </c>
      <c r="F31" s="18" t="s">
        <v>76</v>
      </c>
      <c r="G31" s="10"/>
      <c r="I31" s="6">
        <f t="shared" si="3"/>
        <v>0</v>
      </c>
      <c r="J31" s="6" t="s">
        <v>68</v>
      </c>
      <c r="K31" s="11" t="s">
        <v>85</v>
      </c>
    </row>
    <row r="32" spans="1:11" ht="15.75" customHeight="1">
      <c r="A32" s="5" t="s">
        <v>87</v>
      </c>
      <c r="B32" s="6">
        <v>5</v>
      </c>
      <c r="C32" s="7" t="s">
        <v>88</v>
      </c>
      <c r="D32" s="8">
        <v>0.05</v>
      </c>
      <c r="E32" s="8">
        <f t="shared" si="2"/>
        <v>0.25</v>
      </c>
      <c r="F32" s="18" t="s">
        <v>76</v>
      </c>
      <c r="G32" s="10"/>
      <c r="I32" s="6">
        <f t="shared" si="3"/>
        <v>0</v>
      </c>
      <c r="J32" s="6" t="s">
        <v>68</v>
      </c>
      <c r="K32" s="11" t="s">
        <v>89</v>
      </c>
    </row>
    <row r="33" spans="1:13" ht="15.75" customHeight="1">
      <c r="A33" s="5" t="s">
        <v>90</v>
      </c>
      <c r="B33" s="6">
        <v>5</v>
      </c>
      <c r="C33" s="7" t="s">
        <v>91</v>
      </c>
      <c r="D33" s="8">
        <v>0.05</v>
      </c>
      <c r="E33" s="8">
        <f t="shared" si="2"/>
        <v>0.25</v>
      </c>
      <c r="F33" s="18" t="s">
        <v>76</v>
      </c>
      <c r="G33" s="10"/>
      <c r="I33" s="6">
        <f t="shared" si="3"/>
        <v>0</v>
      </c>
      <c r="J33" s="6" t="s">
        <v>41</v>
      </c>
      <c r="K33" s="11" t="s">
        <v>92</v>
      </c>
    </row>
    <row r="34" spans="1:13" ht="15.75" customHeight="1">
      <c r="A34" s="5" t="s">
        <v>93</v>
      </c>
      <c r="B34" s="6">
        <v>4</v>
      </c>
      <c r="C34" s="7" t="s">
        <v>95</v>
      </c>
      <c r="D34" s="8">
        <v>0.1</v>
      </c>
      <c r="E34" s="8">
        <f t="shared" si="2"/>
        <v>0.4</v>
      </c>
      <c r="F34" s="18" t="s">
        <v>76</v>
      </c>
      <c r="G34" s="10"/>
      <c r="I34" s="6">
        <v>0</v>
      </c>
      <c r="J34" s="6" t="s">
        <v>68</v>
      </c>
      <c r="K34" s="11" t="s">
        <v>96</v>
      </c>
    </row>
    <row r="35" spans="1:13" ht="15.75" customHeight="1">
      <c r="A35" s="5" t="s">
        <v>97</v>
      </c>
      <c r="B35" s="6">
        <v>4</v>
      </c>
      <c r="C35" s="7" t="s">
        <v>98</v>
      </c>
      <c r="D35" s="8">
        <v>0.1</v>
      </c>
      <c r="E35" s="8">
        <f t="shared" si="2"/>
        <v>0.4</v>
      </c>
      <c r="F35" s="18" t="s">
        <v>76</v>
      </c>
      <c r="G35" s="10"/>
      <c r="I35" s="6">
        <v>0</v>
      </c>
      <c r="J35" s="6" t="s">
        <v>41</v>
      </c>
      <c r="K35" s="11" t="s">
        <v>99</v>
      </c>
    </row>
    <row r="36" spans="1:13" ht="15.75" customHeight="1">
      <c r="A36" s="5" t="s">
        <v>66</v>
      </c>
      <c r="B36" s="6">
        <v>2</v>
      </c>
      <c r="C36" s="7" t="s">
        <v>100</v>
      </c>
      <c r="D36" s="8">
        <v>0.1</v>
      </c>
      <c r="E36" s="8">
        <f t="shared" si="2"/>
        <v>0.2</v>
      </c>
      <c r="F36" s="18" t="s">
        <v>76</v>
      </c>
      <c r="G36" s="10"/>
      <c r="I36" s="6">
        <f t="shared" ref="I36:I41" si="4">H36*B36</f>
        <v>0</v>
      </c>
      <c r="J36" s="6" t="s">
        <v>41</v>
      </c>
      <c r="K36" s="11" t="s">
        <v>101</v>
      </c>
    </row>
    <row r="37" spans="1:13" ht="15.75" customHeight="1">
      <c r="A37" s="5" t="s">
        <v>102</v>
      </c>
      <c r="B37" s="6">
        <v>1</v>
      </c>
      <c r="C37" s="6" t="s">
        <v>103</v>
      </c>
      <c r="D37" s="8">
        <v>2.9</v>
      </c>
      <c r="E37" s="8">
        <f t="shared" si="2"/>
        <v>2.9</v>
      </c>
      <c r="F37" s="18"/>
      <c r="G37" s="10"/>
      <c r="H37" s="6"/>
      <c r="I37" s="6">
        <f t="shared" si="4"/>
        <v>0</v>
      </c>
      <c r="J37" s="6" t="s">
        <v>41</v>
      </c>
      <c r="K37" s="11" t="s">
        <v>104</v>
      </c>
    </row>
    <row r="38" spans="1:13" ht="15.75" customHeight="1">
      <c r="A38" s="5" t="s">
        <v>70</v>
      </c>
      <c r="B38" s="6">
        <v>1</v>
      </c>
      <c r="C38" s="6" t="s">
        <v>105</v>
      </c>
      <c r="D38" s="8">
        <v>6</v>
      </c>
      <c r="E38" s="8">
        <f t="shared" si="2"/>
        <v>6</v>
      </c>
      <c r="F38" s="18"/>
      <c r="G38" s="10" t="s">
        <v>45</v>
      </c>
      <c r="H38" s="6"/>
      <c r="I38" s="6">
        <f t="shared" si="4"/>
        <v>0</v>
      </c>
      <c r="J38" s="6" t="s">
        <v>41</v>
      </c>
      <c r="K38" s="11" t="s">
        <v>106</v>
      </c>
    </row>
    <row r="39" spans="1:13" ht="15.75" customHeight="1">
      <c r="A39" s="5" t="s">
        <v>72</v>
      </c>
      <c r="B39" s="6">
        <v>1</v>
      </c>
      <c r="C39" s="6" t="s">
        <v>73</v>
      </c>
      <c r="D39" s="8">
        <v>1</v>
      </c>
      <c r="E39" s="8">
        <f t="shared" si="2"/>
        <v>1</v>
      </c>
      <c r="F39" s="18"/>
      <c r="G39" s="10"/>
      <c r="H39" s="6"/>
      <c r="I39" s="6">
        <f t="shared" si="4"/>
        <v>0</v>
      </c>
      <c r="J39" s="6" t="s">
        <v>41</v>
      </c>
      <c r="K39" s="11" t="s">
        <v>107</v>
      </c>
    </row>
    <row r="40" spans="1:13" ht="15.75" customHeight="1">
      <c r="A40" s="5" t="s">
        <v>108</v>
      </c>
      <c r="B40" s="6">
        <v>1</v>
      </c>
      <c r="C40" s="6" t="s">
        <v>109</v>
      </c>
      <c r="D40" s="8">
        <v>2.75</v>
      </c>
      <c r="E40" s="8">
        <f t="shared" si="2"/>
        <v>2.75</v>
      </c>
      <c r="F40" s="18"/>
      <c r="G40" s="10"/>
      <c r="H40" s="6"/>
      <c r="I40" s="6">
        <f t="shared" si="4"/>
        <v>0</v>
      </c>
      <c r="J40" s="6" t="s">
        <v>68</v>
      </c>
      <c r="K40" s="11" t="s">
        <v>110</v>
      </c>
    </row>
    <row r="41" spans="1:13" ht="15.75" customHeight="1">
      <c r="A41" s="5" t="s">
        <v>74</v>
      </c>
      <c r="B41" s="25"/>
      <c r="C41" s="26" t="s">
        <v>119</v>
      </c>
      <c r="D41" s="27"/>
      <c r="E41" s="8">
        <f t="shared" si="2"/>
        <v>0</v>
      </c>
      <c r="F41" s="28"/>
      <c r="G41" s="29"/>
      <c r="H41" s="25"/>
      <c r="I41" s="25">
        <f t="shared" si="4"/>
        <v>0</v>
      </c>
      <c r="J41" s="25"/>
      <c r="K41" s="25"/>
    </row>
    <row r="42" spans="1:13" ht="15.75" customHeight="1">
      <c r="A42" s="5"/>
      <c r="C42" s="7"/>
      <c r="D42" s="7"/>
      <c r="E42" s="8"/>
      <c r="F42" s="9"/>
      <c r="G42" s="10"/>
      <c r="K42" s="6"/>
    </row>
    <row r="43" spans="1:13" ht="15.75" customHeight="1">
      <c r="A43" s="5"/>
      <c r="C43" s="7"/>
      <c r="D43" s="7"/>
      <c r="E43" s="8"/>
      <c r="F43" s="9"/>
      <c r="G43" s="10"/>
      <c r="K43" s="6"/>
      <c r="L43" s="21"/>
      <c r="M43" s="22" t="s">
        <v>111</v>
      </c>
    </row>
    <row r="44" spans="1:13" ht="15.75" customHeight="1">
      <c r="A44" s="5"/>
      <c r="C44" s="30" t="s">
        <v>78</v>
      </c>
      <c r="D44" s="27"/>
      <c r="E44" s="31">
        <f>SUM(E5:E43)</f>
        <v>109.22000000000003</v>
      </c>
      <c r="F44" s="32"/>
      <c r="G44" s="10"/>
      <c r="I44">
        <f>SUM(I5:I43)</f>
        <v>781</v>
      </c>
      <c r="K44" s="6"/>
      <c r="L44" s="23" t="s">
        <v>112</v>
      </c>
      <c r="M44" s="24">
        <f>SUMIF(J5:J41, "Bot'n'Roll", E5:E41)</f>
        <v>63.45</v>
      </c>
    </row>
    <row r="45" spans="1:13" ht="15.75" customHeight="1">
      <c r="A45" s="5"/>
      <c r="C45" s="33" t="s">
        <v>86</v>
      </c>
      <c r="D45" s="7"/>
      <c r="E45" s="34">
        <v>100</v>
      </c>
      <c r="F45" s="35"/>
      <c r="G45" s="10"/>
      <c r="I45" t="str">
        <f>IF(H44&lt;900, "Fits power supply with safety margin", "Power supply might be insufficient!")</f>
        <v>Fits power supply with safety margin</v>
      </c>
      <c r="K45" s="6"/>
    </row>
    <row r="46" spans="1:13" ht="15.75" customHeight="1">
      <c r="A46" s="5"/>
      <c r="C46" s="36" t="s">
        <v>94</v>
      </c>
      <c r="D46" s="37"/>
      <c r="E46" s="38">
        <f>E45-E44</f>
        <v>-9.2200000000000273</v>
      </c>
      <c r="F46" s="35"/>
      <c r="G46" s="10"/>
      <c r="K46" s="6"/>
    </row>
    <row r="47" spans="1:13" ht="15.75" customHeight="1">
      <c r="A47" s="5"/>
      <c r="C47" s="39" t="s">
        <v>113</v>
      </c>
      <c r="F47" s="35">
        <f>SUMIF(F8:F41, "=x", E8:E41)</f>
        <v>9.08</v>
      </c>
      <c r="G47" s="10"/>
      <c r="K47" s="6"/>
    </row>
    <row r="48" spans="1:13" ht="15.75" customHeight="1">
      <c r="A48" s="5"/>
      <c r="C48" s="36" t="s">
        <v>114</v>
      </c>
      <c r="D48" s="37"/>
      <c r="E48" s="40"/>
      <c r="F48" s="41">
        <f>E45-E44+F47</f>
        <v>-0.14000000000002721</v>
      </c>
      <c r="G48" s="10"/>
      <c r="K48" s="6"/>
    </row>
    <row r="49" spans="1:11" ht="15.75" customHeight="1">
      <c r="A49" s="5"/>
      <c r="C49" s="7"/>
      <c r="D49" s="7"/>
      <c r="E49" s="8"/>
      <c r="F49" s="9"/>
      <c r="G49" s="10"/>
      <c r="K49" s="6"/>
    </row>
    <row r="50" spans="1:11" ht="15.75" customHeight="1"/>
    <row r="51" spans="1:11" ht="15.75" customHeight="1"/>
    <row r="52" spans="1:11" ht="15.75" customHeight="1"/>
    <row r="53" spans="1:11" ht="15.75" customHeight="1"/>
    <row r="54" spans="1:11" ht="15.75" customHeight="1"/>
    <row r="55" spans="1:11" ht="15.75" customHeight="1"/>
    <row r="56" spans="1:11" ht="15.75" customHeight="1"/>
    <row r="57" spans="1:11" ht="15.75" customHeight="1"/>
    <row r="58" spans="1:11" ht="15.75" customHeight="1"/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conditionalFormatting sqref="M44">
    <cfRule type="cellIs" dxfId="2" priority="1" operator="greaterThan">
      <formula>50</formula>
    </cfRule>
  </conditionalFormatting>
  <conditionalFormatting sqref="E44">
    <cfRule type="cellIs" dxfId="1" priority="2" operator="greaterThan">
      <formula>100</formula>
    </cfRule>
  </conditionalFormatting>
  <conditionalFormatting sqref="E44">
    <cfRule type="colorScale" priority="3">
      <colorScale>
        <cfvo type="formula" val="0"/>
        <cfvo type="formula" val="50"/>
        <cfvo type="formula" val="100"/>
        <color rgb="FF57BB8A"/>
        <color rgb="FFFFFF00"/>
        <color rgb="FFFF9900"/>
      </colorScale>
    </cfRule>
  </conditionalFormatting>
  <conditionalFormatting sqref="M44">
    <cfRule type="cellIs" dxfId="0" priority="4" operator="lessThan">
      <formula>50</formula>
    </cfRule>
  </conditionalFormatting>
  <conditionalFormatting sqref="H44:I44">
    <cfRule type="colorScale" priority="5">
      <colorScale>
        <cfvo type="formula" val="700"/>
        <cfvo type="formula" val="900"/>
        <cfvo type="formula" val="1000"/>
        <color rgb="FF57BB8A"/>
        <color rgb="FFFF9900"/>
        <color rgb="FF980000"/>
      </colorScale>
    </cfRule>
  </conditionalFormatting>
  <hyperlinks>
    <hyperlink ref="K3" r:id="rId1"/>
    <hyperlink ref="K13" r:id="rId2"/>
    <hyperlink ref="K14" r:id="rId3"/>
    <hyperlink ref="K15" r:id="rId4"/>
    <hyperlink ref="K16" r:id="rId5"/>
    <hyperlink ref="K17" r:id="rId6"/>
    <hyperlink ref="K18" r:id="rId7"/>
    <hyperlink ref="K19" r:id="rId8"/>
    <hyperlink ref="K20" r:id="rId9"/>
    <hyperlink ref="K21" r:id="rId10"/>
    <hyperlink ref="K22" r:id="rId11"/>
    <hyperlink ref="K23" r:id="rId12"/>
    <hyperlink ref="K24" r:id="rId13"/>
    <hyperlink ref="K25" r:id="rId14"/>
    <hyperlink ref="K26" r:id="rId15"/>
    <hyperlink ref="K27" r:id="rId16"/>
    <hyperlink ref="K28" r:id="rId17"/>
    <hyperlink ref="K29" r:id="rId18"/>
    <hyperlink ref="K30" r:id="rId19"/>
    <hyperlink ref="K31" r:id="rId20"/>
    <hyperlink ref="K32" r:id="rId21"/>
    <hyperlink ref="K33" r:id="rId22"/>
    <hyperlink ref="K34" r:id="rId23"/>
    <hyperlink ref="K35" r:id="rId24"/>
    <hyperlink ref="K36" r:id="rId25"/>
    <hyperlink ref="K37" r:id="rId26"/>
    <hyperlink ref="K38" r:id="rId27"/>
    <hyperlink ref="K39" r:id="rId28"/>
    <hyperlink ref="K40" r:id="rId29"/>
    <hyperlink ref="K12" r:id="rId30"/>
    <hyperlink ref="K11" r:id="rId31"/>
  </hyperlinks>
  <pageMargins left="0.75" right="0.75" top="1" bottom="1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Bot'n'Roll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Rodrigo</cp:lastModifiedBy>
  <dcterms:created xsi:type="dcterms:W3CDTF">2018-05-08T16:27:00Z</dcterms:created>
  <dcterms:modified xsi:type="dcterms:W3CDTF">2018-05-08T16:27:00Z</dcterms:modified>
</cp:coreProperties>
</file>